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95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<sst xmlns="http://schemas.openxmlformats.org/spreadsheetml/2006/main" count="101" uniqueCount="46">
  <si>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Bus Transit Emissions </t>
  </si>
  <si>
    <t>Carpooling Emissions</t>
  </si>
  <si>
    <t>Vanpooling Emissions</t>
  </si>
  <si>
    <t>Pounds of CO2/Passenger Mile</t>
  </si>
  <si>
    <t>Total emissions reduced (lbs CO2/year)</t>
  </si>
  <si>
    <t>Savings over Baseline (lbs CO2/year)</t>
  </si>
  <si>
    <t>Facility</t>
  </si>
  <si>
    <t>NA</t>
  </si>
  <si>
    <t># of Vanpool vehicles</t>
  </si>
  <si>
    <t># of Carpool vehicles</t>
  </si>
  <si>
    <t>Typical Commuter Round Trip (miles/day)</t>
  </si>
  <si>
    <t>Vehicle Miles Travelled (VMT) (mi/year)</t>
  </si>
  <si>
    <t>Vehicle Miles Travelled (VMT) Reduced (mi/year)</t>
  </si>
  <si>
    <t>Days in Commute Mode per week</t>
  </si>
  <si>
    <t xml:space="preserve">Weeks worked per year </t>
  </si>
  <si>
    <t>Estimated emissions reduced at facility (lbs CO2/year)</t>
  </si>
  <si>
    <t>Estimated emissions reduced at facility (tons CO2/year)</t>
  </si>
  <si>
    <t>Estimated VMT Reduced (mi/year)</t>
  </si>
  <si>
    <t>Massachusetts Department of Environmental Protection</t>
  </si>
  <si>
    <t>Massachusetts Rideshare Regulation (310 CMR 7.16)</t>
  </si>
  <si>
    <t xml:space="preserve">Notes: </t>
  </si>
  <si>
    <t>Telecommute</t>
  </si>
  <si>
    <t>Bike</t>
  </si>
  <si>
    <t>Walk</t>
  </si>
  <si>
    <t>Flextime Day Off</t>
  </si>
  <si>
    <t>Total emissions (lbs CO2/year) in commute mode</t>
  </si>
  <si>
    <t xml:space="preserve"> Baseline (All Commuters Drive Alone)</t>
  </si>
  <si>
    <t xml:space="preserve">Days in Commute Mode per week (max 5) </t>
  </si>
  <si>
    <t># of Employees in mode*</t>
  </si>
  <si>
    <t xml:space="preserve">Total # of Applicable Employees </t>
  </si>
  <si>
    <t>Individual</t>
  </si>
  <si>
    <t>Estimated emissions reduced for individual (lbs CO2/year)</t>
  </si>
  <si>
    <t>Estimated emissions reduced for individual (tons CO2/year)</t>
  </si>
  <si>
    <t>Estimated VMT Reduced for individual (mi/year)</t>
  </si>
  <si>
    <t xml:space="preserve">Individual </t>
  </si>
  <si>
    <t>Sources:</t>
  </si>
  <si>
    <r>
      <t xml:space="preserve">US EPA. 2008.  </t>
    </r>
    <r>
      <rPr>
        <i/>
        <sz val="11"/>
        <color indexed="8"/>
        <rFont val="Calibri"/>
        <family val="2"/>
      </rPr>
      <t xml:space="preserve">Sample Calculation of Emission Reductions and Fuel Savings from a Carpool Program. </t>
    </r>
    <r>
      <rPr>
        <sz val="11"/>
        <color theme="1"/>
        <rFont val="Calibri"/>
        <family val="2"/>
      </rPr>
      <t xml:space="preserve"> Office of Transportation and Air Quality.  EPA420-F-08-028.  </t>
    </r>
  </si>
  <si>
    <r>
      <t xml:space="preserve">Bay Area Commuter Services.  2010.  </t>
    </r>
    <r>
      <rPr>
        <i/>
        <sz val="11"/>
        <color indexed="8"/>
        <rFont val="Calibri"/>
        <family val="2"/>
      </rPr>
      <t>Carpool/Vanpool Environmental Calculator.</t>
    </r>
    <r>
      <rPr>
        <sz val="11"/>
        <color theme="1"/>
        <rFont val="Calibri"/>
        <family val="2"/>
      </rPr>
      <t xml:space="preserve">  http://www.tampabayrideshare.org/BACS%20Environmental%20Impact%20Report.pdf</t>
    </r>
  </si>
  <si>
    <r>
      <t>Carbon Dioxide (CO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) Emissions Reduction Calculator </t>
    </r>
  </si>
  <si>
    <r>
      <rPr>
        <sz val="11"/>
        <color indexed="8"/>
        <rFont val="Wingdings 3"/>
        <family val="1"/>
      </rPr>
      <t>u</t>
    </r>
    <r>
      <rPr>
        <sz val="11"/>
        <color theme="1"/>
        <rFont val="Calibri"/>
        <family val="2"/>
      </rPr>
      <t>Input driver and/or facility specific data in the gray cells; do not modify the white cells as these contain imbedded equations.</t>
    </r>
  </si>
  <si>
    <r>
      <rPr>
        <sz val="11"/>
        <color indexed="8"/>
        <rFont val="Wingdings 3"/>
        <family val="1"/>
      </rPr>
      <t>u</t>
    </r>
    <r>
      <rPr>
        <sz val="11"/>
        <color theme="1"/>
        <rFont val="Calibri"/>
        <family val="2"/>
      </rPr>
      <t>For Baseline, assume that commuters travel alone by car to the facility.</t>
    </r>
  </si>
  <si>
    <r>
      <rPr>
        <sz val="11"/>
        <color indexed="8"/>
        <rFont val="Wingdings 3"/>
        <family val="1"/>
      </rPr>
      <t>u</t>
    </r>
    <r>
      <rPr>
        <sz val="11"/>
        <color theme="1"/>
        <rFont val="Calibri"/>
        <family val="2"/>
      </rPr>
      <t xml:space="preserve">For "Facility," facility commuters can be distributed to the alternative commute modes based on survey results for the reporting year by modifying the input parameters (gray cells).  </t>
    </r>
  </si>
  <si>
    <r>
      <rPr>
        <sz val="11"/>
        <color indexed="8"/>
        <rFont val="Wingdings 3"/>
        <family val="1"/>
      </rPr>
      <t>u</t>
    </r>
    <r>
      <rPr>
        <sz val="11"/>
        <color theme="1"/>
        <rFont val="Calibri"/>
        <family val="2"/>
      </rPr>
      <t>For "Individual," an employee can modify the parameters (gray cells) under this column to reflect the employee's alternate commute mode and estimate the reduction in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emissions and vehicle miles travelled.  </t>
    </r>
  </si>
  <si>
    <t xml:space="preserve">Subway Transit Emissions </t>
  </si>
  <si>
    <t xml:space="preserve">Commuter Rail Transit Emissions </t>
  </si>
  <si>
    <t>Federal Transit Administration.  2012. National Transit Database (NTD): NTD 2012 Data Tables.  http://www.ntdprogram.gov/ntdprogram/pubs/dt/2012/excel/DataTables.htm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</si>
</sst>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Wingdings 3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4" xfId="42" applyNumberFormat="1" applyFont="1" applyBorder="1" applyAlignment="1">
      <alignment horizontal="center"/>
    </xf>
    <xf numFmtId="37" fontId="0" fillId="0" borderId="14" xfId="42" applyNumberFormat="1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40" fillId="0" borderId="11" xfId="0" applyFont="1" applyBorder="1" applyAlignment="1">
      <alignment horizontal="right"/>
    </xf>
    <xf numFmtId="0" fontId="40" fillId="0" borderId="21" xfId="0" applyFont="1" applyBorder="1" applyAlignment="1">
      <alignment horizontal="right"/>
    </xf>
    <xf numFmtId="3" fontId="0" fillId="0" borderId="22" xfId="0" applyNumberFormat="1" applyBorder="1" applyAlignment="1">
      <alignment horizontal="center"/>
    </xf>
    <xf numFmtId="0" fontId="40" fillId="0" borderId="16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58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1" fontId="0" fillId="33" borderId="11" xfId="58" applyNumberFormat="1" applyFont="1" applyFill="1" applyBorder="1" applyAlignment="1">
      <alignment horizontal="center"/>
    </xf>
    <xf numFmtId="3" fontId="0" fillId="33" borderId="14" xfId="58" applyNumberFormat="1" applyFont="1" applyFill="1" applyBorder="1" applyAlignment="1">
      <alignment horizontal="center"/>
    </xf>
    <xf numFmtId="1" fontId="0" fillId="33" borderId="14" xfId="58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25" xfId="0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0" fillId="34" borderId="27" xfId="0" applyFont="1" applyFill="1" applyBorder="1" applyAlignment="1">
      <alignment horizontal="center"/>
    </xf>
    <xf numFmtId="0" fontId="40" fillId="34" borderId="28" xfId="0" applyFont="1" applyFill="1" applyBorder="1" applyAlignment="1">
      <alignment horizontal="center"/>
    </xf>
    <xf numFmtId="0" fontId="40" fillId="34" borderId="29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2.57421875" style="0" customWidth="1"/>
    <col min="2" max="2" width="47.7109375" style="0" customWidth="1"/>
    <col min="3" max="4" width="16.00390625" style="1" customWidth="1"/>
  </cols>
  <sheetData>
    <row r="1" ht="15">
      <c r="B1" s="2" t="s">
        <v>18</v>
      </c>
    </row>
    <row r="2" ht="15">
      <c r="B2" s="2" t="s">
        <v>19</v>
      </c>
    </row>
    <row r="3" ht="20.25">
      <c r="B3" s="3" t="s">
        <v>38</v>
      </c>
    </row>
    <row r="4" ht="15.75" thickBot="1"/>
    <row r="5" spans="2:3" ht="14.25">
      <c r="B5" s="18" t="s">
        <v>10</v>
      </c>
      <c r="C5" s="33"/>
    </row>
    <row r="6" spans="2:3" ht="15" thickBot="1">
      <c r="B6" s="12" t="s">
        <v>14</v>
      </c>
      <c r="C6" s="34"/>
    </row>
    <row r="7" ht="8.25" customHeight="1" thickBot="1"/>
    <row r="8" spans="2:4" ht="15" thickBot="1">
      <c r="B8" s="4"/>
      <c r="C8" s="15" t="s">
        <v>34</v>
      </c>
      <c r="D8" s="16" t="s">
        <v>6</v>
      </c>
    </row>
    <row r="9" spans="2:4" ht="15" thickBot="1">
      <c r="B9" s="46" t="s">
        <v>26</v>
      </c>
      <c r="C9" s="47"/>
      <c r="D9" s="48"/>
    </row>
    <row r="10" spans="2:4" ht="15" thickTop="1">
      <c r="B10" s="23" t="s">
        <v>3</v>
      </c>
      <c r="C10" s="24">
        <v>0.8708</v>
      </c>
      <c r="D10" s="25">
        <v>0.8708</v>
      </c>
    </row>
    <row r="11" spans="2:4" ht="14.25">
      <c r="B11" s="8" t="s">
        <v>29</v>
      </c>
      <c r="C11" s="29">
        <f>1</f>
        <v>1</v>
      </c>
      <c r="D11" s="35"/>
    </row>
    <row r="12" spans="2:4" ht="14.25">
      <c r="B12" s="8" t="s">
        <v>13</v>
      </c>
      <c r="C12" s="29">
        <f>5</f>
        <v>5</v>
      </c>
      <c r="D12" s="43">
        <f>5</f>
        <v>5</v>
      </c>
    </row>
    <row r="13" spans="2:4" ht="14.25">
      <c r="B13" s="8" t="s">
        <v>25</v>
      </c>
      <c r="C13" s="7">
        <f>C11*C5*C6*C10*C12</f>
        <v>0</v>
      </c>
      <c r="D13" s="10">
        <f>C5*D11*C6*D10*D12</f>
        <v>0</v>
      </c>
    </row>
    <row r="14" spans="2:4" ht="15" thickBot="1">
      <c r="B14" s="12" t="s">
        <v>11</v>
      </c>
      <c r="C14" s="13">
        <f>C12*C11*C6*C5</f>
        <v>0</v>
      </c>
      <c r="D14" s="14">
        <f>D11*C6*C5*D12</f>
        <v>0</v>
      </c>
    </row>
    <row r="15" spans="2:4" ht="6.75" customHeight="1" thickBot="1">
      <c r="B15" s="26"/>
      <c r="C15" s="27"/>
      <c r="D15" s="27"/>
    </row>
    <row r="16" spans="2:4" ht="15" thickBot="1">
      <c r="B16" s="46" t="s">
        <v>0</v>
      </c>
      <c r="C16" s="47"/>
      <c r="D16" s="48"/>
    </row>
    <row r="17" spans="2:4" ht="15" thickTop="1">
      <c r="B17" s="23" t="s">
        <v>3</v>
      </c>
      <c r="C17" s="24">
        <v>0.2359</v>
      </c>
      <c r="D17" s="25">
        <v>0.2359</v>
      </c>
    </row>
    <row r="18" spans="2:4" ht="14.25">
      <c r="B18" s="8" t="s">
        <v>28</v>
      </c>
      <c r="C18" s="30">
        <f>1</f>
        <v>1</v>
      </c>
      <c r="D18" s="35"/>
    </row>
    <row r="19" spans="2:4" ht="14.25">
      <c r="B19" s="8" t="s">
        <v>27</v>
      </c>
      <c r="C19" s="36"/>
      <c r="D19" s="35"/>
    </row>
    <row r="20" spans="2:4" ht="14.25">
      <c r="B20" s="8" t="s">
        <v>25</v>
      </c>
      <c r="C20" s="7">
        <f>C18*C5*C6*C17*C19</f>
        <v>0</v>
      </c>
      <c r="D20" s="9">
        <f>D18*D17*C6*C5*D19</f>
        <v>0</v>
      </c>
    </row>
    <row r="21" spans="2:4" ht="14.25">
      <c r="B21" s="8" t="s">
        <v>5</v>
      </c>
      <c r="C21" s="7">
        <f>(C13*C19/C12)-C20</f>
        <v>0</v>
      </c>
      <c r="D21" s="9" t="str">
        <f>IF(D11=0,"0",D13-(D13/D11*(D11-D18)+D20))</f>
        <v>0</v>
      </c>
    </row>
    <row r="22" spans="2:4" ht="15" thickBot="1">
      <c r="B22" s="12" t="s">
        <v>12</v>
      </c>
      <c r="C22" s="13">
        <f>C19*$C$6*$C$5</f>
        <v>0</v>
      </c>
      <c r="D22" s="14">
        <f>D18*$C$6*$C$5*D19</f>
        <v>0</v>
      </c>
    </row>
    <row r="23" spans="2:4" ht="6" customHeight="1" thickBot="1">
      <c r="B23" s="26"/>
      <c r="C23" s="27"/>
      <c r="D23" s="27"/>
    </row>
    <row r="24" spans="2:4" ht="15" thickBot="1">
      <c r="B24" s="46" t="s">
        <v>43</v>
      </c>
      <c r="C24" s="47"/>
      <c r="D24" s="48"/>
    </row>
    <row r="25" spans="2:4" ht="15" thickTop="1">
      <c r="B25" s="23" t="s">
        <v>3</v>
      </c>
      <c r="C25" s="24">
        <v>0.2337</v>
      </c>
      <c r="D25" s="25">
        <v>0.2337</v>
      </c>
    </row>
    <row r="26" spans="2:4" ht="14.25">
      <c r="B26" s="8" t="s">
        <v>28</v>
      </c>
      <c r="C26" s="30">
        <f>1</f>
        <v>1</v>
      </c>
      <c r="D26" s="37"/>
    </row>
    <row r="27" spans="2:4" ht="14.25">
      <c r="B27" s="8" t="s">
        <v>27</v>
      </c>
      <c r="C27" s="36"/>
      <c r="D27" s="37"/>
    </row>
    <row r="28" spans="2:4" ht="14.25">
      <c r="B28" s="8" t="s">
        <v>25</v>
      </c>
      <c r="C28" s="7">
        <f>$C$5*$C$6*C26*C25*C27</f>
        <v>0</v>
      </c>
      <c r="D28" s="9">
        <f>D26*D25*C6*C5*D27</f>
        <v>0</v>
      </c>
    </row>
    <row r="29" spans="2:4" ht="14.25">
      <c r="B29" s="8" t="s">
        <v>4</v>
      </c>
      <c r="C29" s="7">
        <f>($C$13*C27)/$C$12-C28</f>
        <v>0</v>
      </c>
      <c r="D29" s="9" t="str">
        <f>IF(D11=0,"0",D13-(D13/D11*(D11-D26)+D28))</f>
        <v>0</v>
      </c>
    </row>
    <row r="30" spans="2:4" ht="15" thickBot="1">
      <c r="B30" s="12" t="s">
        <v>12</v>
      </c>
      <c r="C30" s="13">
        <f>C26*$C$6*$C$5*C27</f>
        <v>0</v>
      </c>
      <c r="D30" s="14">
        <f>D26*$C$6*$C$5*D27</f>
        <v>0</v>
      </c>
    </row>
    <row r="31" spans="2:4" ht="6.75" customHeight="1" thickBot="1">
      <c r="B31" s="26"/>
      <c r="C31" s="27"/>
      <c r="D31" s="27"/>
    </row>
    <row r="32" spans="2:4" ht="15" thickBot="1">
      <c r="B32" s="46" t="s">
        <v>44</v>
      </c>
      <c r="C32" s="47"/>
      <c r="D32" s="48"/>
    </row>
    <row r="33" spans="2:4" ht="15" thickTop="1">
      <c r="B33" s="23" t="s">
        <v>3</v>
      </c>
      <c r="C33" s="24">
        <v>0.3836</v>
      </c>
      <c r="D33" s="25">
        <v>0.3836</v>
      </c>
    </row>
    <row r="34" spans="2:4" ht="14.25">
      <c r="B34" s="8" t="s">
        <v>28</v>
      </c>
      <c r="C34" s="30">
        <f>1</f>
        <v>1</v>
      </c>
      <c r="D34" s="37"/>
    </row>
    <row r="35" spans="2:4" ht="14.25">
      <c r="B35" s="8" t="s">
        <v>27</v>
      </c>
      <c r="C35" s="36"/>
      <c r="D35" s="37"/>
    </row>
    <row r="36" spans="2:4" ht="14.25">
      <c r="B36" s="8" t="s">
        <v>25</v>
      </c>
      <c r="C36" s="7">
        <f>$C$5*$C$6*C34*C33*C35</f>
        <v>0</v>
      </c>
      <c r="D36" s="9">
        <f>D34*D33*C5*C6*D35</f>
        <v>0</v>
      </c>
    </row>
    <row r="37" spans="2:4" ht="14.25">
      <c r="B37" s="8" t="s">
        <v>4</v>
      </c>
      <c r="C37" s="7">
        <f>($C$13*C35)/$C$12-C36</f>
        <v>0</v>
      </c>
      <c r="D37" s="9" t="str">
        <f>IF(D19=0,"0",D21-(D21/D19*(D19-D34)+D36))</f>
        <v>0</v>
      </c>
    </row>
    <row r="38" spans="2:4" ht="15" thickBot="1">
      <c r="B38" s="12" t="s">
        <v>12</v>
      </c>
      <c r="C38" s="13">
        <f>C34*$C$6*$C$5*C35</f>
        <v>0</v>
      </c>
      <c r="D38" s="14">
        <f>D34*$C$6*$C$5*D35</f>
        <v>0</v>
      </c>
    </row>
    <row r="39" spans="2:4" ht="6.75" customHeight="1" thickBot="1">
      <c r="B39" s="26"/>
      <c r="C39" s="27"/>
      <c r="D39" s="27"/>
    </row>
    <row r="40" spans="2:4" ht="15" thickBot="1">
      <c r="B40" s="46" t="s">
        <v>1</v>
      </c>
      <c r="C40" s="47"/>
      <c r="D40" s="48"/>
    </row>
    <row r="41" spans="2:4" ht="15" thickTop="1">
      <c r="B41" s="8" t="s">
        <v>28</v>
      </c>
      <c r="C41" s="24" t="s">
        <v>7</v>
      </c>
      <c r="D41" s="40"/>
    </row>
    <row r="42" spans="2:4" ht="14.25">
      <c r="B42" s="8" t="s">
        <v>9</v>
      </c>
      <c r="C42" s="5" t="s">
        <v>7</v>
      </c>
      <c r="D42" s="37"/>
    </row>
    <row r="43" spans="2:4" ht="14.25">
      <c r="B43" s="8" t="s">
        <v>27</v>
      </c>
      <c r="C43" s="5" t="s">
        <v>7</v>
      </c>
      <c r="D43" s="37"/>
    </row>
    <row r="44" spans="2:4" ht="14.25">
      <c r="B44" s="8" t="s">
        <v>25</v>
      </c>
      <c r="C44" s="5" t="s">
        <v>7</v>
      </c>
      <c r="D44" s="9">
        <f>D42*D43*C5*C6*D10</f>
        <v>0</v>
      </c>
    </row>
    <row r="45" spans="2:4" ht="14.25">
      <c r="B45" s="8" t="s">
        <v>4</v>
      </c>
      <c r="C45" s="5" t="s">
        <v>7</v>
      </c>
      <c r="D45" s="9">
        <f>(D41-D42)*D43*C5*C6*D10</f>
        <v>0</v>
      </c>
    </row>
    <row r="46" spans="2:4" ht="15" thickBot="1">
      <c r="B46" s="12" t="s">
        <v>12</v>
      </c>
      <c r="C46" s="17" t="s">
        <v>7</v>
      </c>
      <c r="D46" s="14">
        <f>(D41-D42)*C6*C5*D43</f>
        <v>0</v>
      </c>
    </row>
    <row r="47" spans="2:4" ht="6" customHeight="1" thickBot="1">
      <c r="B47" s="26"/>
      <c r="C47" s="27"/>
      <c r="D47" s="27"/>
    </row>
    <row r="48" spans="2:4" ht="15" thickBot="1">
      <c r="B48" s="46" t="s">
        <v>2</v>
      </c>
      <c r="C48" s="47"/>
      <c r="D48" s="48"/>
    </row>
    <row r="49" spans="2:4" ht="15" thickTop="1">
      <c r="B49" s="8" t="s">
        <v>28</v>
      </c>
      <c r="C49" s="24" t="s">
        <v>7</v>
      </c>
      <c r="D49" s="40"/>
    </row>
    <row r="50" spans="2:4" ht="14.25">
      <c r="B50" s="8" t="s">
        <v>8</v>
      </c>
      <c r="C50" s="5" t="s">
        <v>7</v>
      </c>
      <c r="D50" s="38"/>
    </row>
    <row r="51" spans="2:4" ht="14.25">
      <c r="B51" s="8" t="s">
        <v>27</v>
      </c>
      <c r="C51" s="5" t="s">
        <v>7</v>
      </c>
      <c r="D51" s="38"/>
    </row>
    <row r="52" spans="2:4" ht="14.25">
      <c r="B52" s="8" t="s">
        <v>25</v>
      </c>
      <c r="C52" s="5" t="s">
        <v>7</v>
      </c>
      <c r="D52" s="11">
        <f>D50*D51*C5*C6*D10</f>
        <v>0</v>
      </c>
    </row>
    <row r="53" spans="2:4" ht="14.25">
      <c r="B53" s="8" t="s">
        <v>4</v>
      </c>
      <c r="C53" s="5" t="s">
        <v>7</v>
      </c>
      <c r="D53" s="11">
        <f>(D49-D50)*D51*C5*C6*D10</f>
        <v>0</v>
      </c>
    </row>
    <row r="54" spans="2:4" ht="15" thickBot="1">
      <c r="B54" s="12" t="s">
        <v>12</v>
      </c>
      <c r="C54" s="17" t="s">
        <v>7</v>
      </c>
      <c r="D54" s="14">
        <f>(D49-D50)*C6*C5*D51</f>
        <v>0</v>
      </c>
    </row>
    <row r="55" spans="2:4" ht="5.25" customHeight="1" thickBot="1">
      <c r="B55" s="28"/>
      <c r="C55" s="6"/>
      <c r="D55" s="6"/>
    </row>
    <row r="56" spans="2:4" ht="15" thickBot="1">
      <c r="B56" s="46" t="s">
        <v>21</v>
      </c>
      <c r="C56" s="47"/>
      <c r="D56" s="48"/>
    </row>
    <row r="57" spans="2:4" ht="15" thickTop="1">
      <c r="B57" s="23" t="s">
        <v>3</v>
      </c>
      <c r="C57" s="24">
        <f>0</f>
        <v>0</v>
      </c>
      <c r="D57" s="25">
        <f>0</f>
        <v>0</v>
      </c>
    </row>
    <row r="58" spans="2:4" ht="14.25">
      <c r="B58" s="8" t="s">
        <v>28</v>
      </c>
      <c r="C58" s="30">
        <f>1</f>
        <v>1</v>
      </c>
      <c r="D58" s="38"/>
    </row>
    <row r="59" spans="2:4" ht="14.25">
      <c r="B59" s="8" t="s">
        <v>27</v>
      </c>
      <c r="C59" s="36"/>
      <c r="D59" s="38"/>
    </row>
    <row r="60" spans="2:4" ht="14.25">
      <c r="B60" s="8" t="s">
        <v>4</v>
      </c>
      <c r="C60" s="7">
        <f>C13-(C13*(C12-C59)/C12)</f>
        <v>0</v>
      </c>
      <c r="D60" s="9" t="str">
        <f>IF(D11=0,"0",((D13-(D13/D11*(D11-D58)))/D12)*D59)</f>
        <v>0</v>
      </c>
    </row>
    <row r="61" spans="2:4" ht="15.75" customHeight="1" thickBot="1">
      <c r="B61" s="12" t="s">
        <v>12</v>
      </c>
      <c r="C61" s="13">
        <f>C14-(C14*(C12-C59)/C12)</f>
        <v>0</v>
      </c>
      <c r="D61" s="14">
        <f>D58*$C$6*$C$5*D59</f>
        <v>0</v>
      </c>
    </row>
    <row r="62" spans="2:4" ht="15.75" customHeight="1" thickBot="1">
      <c r="B62" s="31"/>
      <c r="C62" s="32"/>
      <c r="D62" s="32"/>
    </row>
    <row r="63" spans="2:4" ht="15.75" customHeight="1" thickBot="1">
      <c r="B63" s="46" t="s">
        <v>22</v>
      </c>
      <c r="C63" s="47"/>
      <c r="D63" s="48"/>
    </row>
    <row r="64" spans="2:4" ht="15.75" customHeight="1" thickTop="1">
      <c r="B64" s="23" t="s">
        <v>3</v>
      </c>
      <c r="C64" s="24">
        <f>0</f>
        <v>0</v>
      </c>
      <c r="D64" s="25">
        <f>0</f>
        <v>0</v>
      </c>
    </row>
    <row r="65" spans="2:4" ht="15.75" customHeight="1">
      <c r="B65" s="8" t="s">
        <v>28</v>
      </c>
      <c r="C65" s="30">
        <f>1</f>
        <v>1</v>
      </c>
      <c r="D65" s="38"/>
    </row>
    <row r="66" spans="2:4" ht="15.75" customHeight="1">
      <c r="B66" s="8" t="s">
        <v>27</v>
      </c>
      <c r="C66" s="36"/>
      <c r="D66" s="38"/>
    </row>
    <row r="67" spans="2:4" ht="15.75" customHeight="1">
      <c r="B67" s="8" t="s">
        <v>4</v>
      </c>
      <c r="C67" s="7">
        <f>C13-(C13*(C12-C66)/C12)</f>
        <v>0</v>
      </c>
      <c r="D67" s="9" t="str">
        <f>IF(D11=0,"0",((D13-(D13/D11*(D11-D65)))/D12)*D66)</f>
        <v>0</v>
      </c>
    </row>
    <row r="68" spans="2:4" ht="15.75" customHeight="1" thickBot="1">
      <c r="B68" s="12" t="s">
        <v>12</v>
      </c>
      <c r="C68" s="13">
        <f>C14-(C14*(C12-C66)/C12)</f>
        <v>0</v>
      </c>
      <c r="D68" s="14">
        <f>D65*$C$6*$C$5*D66</f>
        <v>0</v>
      </c>
    </row>
    <row r="69" spans="2:4" ht="6" customHeight="1" thickBot="1">
      <c r="B69" s="31"/>
      <c r="C69" s="32"/>
      <c r="D69" s="32"/>
    </row>
    <row r="70" spans="2:4" ht="15.75" customHeight="1" thickBot="1">
      <c r="B70" s="46" t="s">
        <v>23</v>
      </c>
      <c r="C70" s="47"/>
      <c r="D70" s="48"/>
    </row>
    <row r="71" spans="2:4" ht="15.75" customHeight="1" thickTop="1">
      <c r="B71" s="23" t="s">
        <v>3</v>
      </c>
      <c r="C71" s="24">
        <f>0</f>
        <v>0</v>
      </c>
      <c r="D71" s="25">
        <f>0</f>
        <v>0</v>
      </c>
    </row>
    <row r="72" spans="2:4" ht="15.75" customHeight="1">
      <c r="B72" s="8" t="s">
        <v>28</v>
      </c>
      <c r="C72" s="30">
        <f>1</f>
        <v>1</v>
      </c>
      <c r="D72" s="38"/>
    </row>
    <row r="73" spans="2:4" ht="15.75" customHeight="1">
      <c r="B73" s="8" t="s">
        <v>27</v>
      </c>
      <c r="C73" s="36"/>
      <c r="D73" s="38"/>
    </row>
    <row r="74" spans="2:4" ht="15.75" customHeight="1">
      <c r="B74" s="8" t="s">
        <v>4</v>
      </c>
      <c r="C74" s="7">
        <f>C13-(C13*(C12-C73)/C12)</f>
        <v>0</v>
      </c>
      <c r="D74" s="9" t="str">
        <f>IF(D11=0,"0",((D13-(D13/D11*(D11-D72)))/D12)*D73)</f>
        <v>0</v>
      </c>
    </row>
    <row r="75" spans="2:4" ht="15.75" customHeight="1" thickBot="1">
      <c r="B75" s="12" t="s">
        <v>12</v>
      </c>
      <c r="C75" s="13">
        <f>C14-(C14*(C12-C73)/C12)</f>
        <v>0</v>
      </c>
      <c r="D75" s="14">
        <f>D72*$C$6*$C$5*D73</f>
        <v>0</v>
      </c>
    </row>
    <row r="76" spans="2:4" ht="4.5" customHeight="1" thickBot="1">
      <c r="B76" s="31"/>
      <c r="C76" s="32"/>
      <c r="D76" s="32"/>
    </row>
    <row r="77" spans="2:4" ht="15.75" customHeight="1" thickBot="1">
      <c r="B77" s="46" t="s">
        <v>24</v>
      </c>
      <c r="C77" s="47"/>
      <c r="D77" s="48"/>
    </row>
    <row r="78" spans="2:4" ht="15.75" customHeight="1" thickTop="1">
      <c r="B78" s="23" t="s">
        <v>3</v>
      </c>
      <c r="C78" s="24">
        <f>0</f>
        <v>0</v>
      </c>
      <c r="D78" s="25">
        <f>0</f>
        <v>0</v>
      </c>
    </row>
    <row r="79" spans="2:4" ht="15.75" customHeight="1">
      <c r="B79" s="8" t="s">
        <v>28</v>
      </c>
      <c r="C79" s="30">
        <f>1</f>
        <v>1</v>
      </c>
      <c r="D79" s="38"/>
    </row>
    <row r="80" spans="2:4" ht="15.75" customHeight="1">
      <c r="B80" s="8" t="s">
        <v>27</v>
      </c>
      <c r="C80" s="36"/>
      <c r="D80" s="38"/>
    </row>
    <row r="81" spans="2:4" ht="15.75" customHeight="1">
      <c r="B81" s="8" t="s">
        <v>4</v>
      </c>
      <c r="C81" s="7">
        <f>C13-(C13*(C12-C80)/C12)</f>
        <v>0</v>
      </c>
      <c r="D81" s="9" t="str">
        <f>IF(D11=0,"0",((D13-(D13/D11*(D11-D79)))/D12)*D80)</f>
        <v>0</v>
      </c>
    </row>
    <row r="82" spans="2:4" ht="15.75" customHeight="1" thickBot="1">
      <c r="B82" s="12" t="s">
        <v>12</v>
      </c>
      <c r="C82" s="13">
        <f>C14-(C14*(C12-C80)/C12)</f>
        <v>0</v>
      </c>
      <c r="D82" s="14">
        <f>D79*$C$6*$C$5*D80</f>
        <v>0</v>
      </c>
    </row>
    <row r="83" spans="2:4" ht="5.25" customHeight="1" thickBot="1">
      <c r="B83" s="31"/>
      <c r="C83" s="32"/>
      <c r="D83" s="32"/>
    </row>
    <row r="84" spans="1:4" ht="15.75" customHeight="1">
      <c r="A84" s="51" t="s">
        <v>30</v>
      </c>
      <c r="B84" s="18"/>
      <c r="C84" s="20" t="s">
        <v>31</v>
      </c>
      <c r="D84" s="21">
        <f>C21+C29+C60+C67+C74+C81</f>
        <v>0</v>
      </c>
    </row>
    <row r="85" spans="1:4" ht="15.75" customHeight="1">
      <c r="A85" s="52"/>
      <c r="B85" s="8"/>
      <c r="C85" s="19" t="s">
        <v>32</v>
      </c>
      <c r="D85" s="9">
        <f>D84/2000</f>
        <v>0</v>
      </c>
    </row>
    <row r="86" spans="1:4" ht="15.75" customHeight="1" thickBot="1">
      <c r="A86" s="53"/>
      <c r="B86" s="12"/>
      <c r="C86" s="22" t="s">
        <v>33</v>
      </c>
      <c r="D86" s="14">
        <f>C22+C30+C61+C68+C75+C82</f>
        <v>0</v>
      </c>
    </row>
    <row r="87" spans="1:4" ht="14.25">
      <c r="A87" s="51" t="s">
        <v>6</v>
      </c>
      <c r="B87" s="18"/>
      <c r="C87" s="20" t="s">
        <v>15</v>
      </c>
      <c r="D87" s="21">
        <f>D67+D74+D81+D60+D53+D45+D29+D21</f>
        <v>0</v>
      </c>
    </row>
    <row r="88" spans="1:4" ht="14.25">
      <c r="A88" s="52"/>
      <c r="B88" s="8"/>
      <c r="C88" s="19" t="s">
        <v>16</v>
      </c>
      <c r="D88" s="9">
        <f>D87/2000</f>
        <v>0</v>
      </c>
    </row>
    <row r="89" spans="1:4" ht="15" thickBot="1">
      <c r="A89" s="53"/>
      <c r="B89" s="12"/>
      <c r="C89" s="22" t="s">
        <v>17</v>
      </c>
      <c r="D89" s="14">
        <f>D61+D54+D46+D30+D22+D68+D75+D82</f>
        <v>0</v>
      </c>
    </row>
    <row r="90" ht="14.25">
      <c r="A90" s="41" t="s">
        <v>20</v>
      </c>
    </row>
    <row r="91" spans="1:5" ht="18" customHeight="1">
      <c r="A91" s="45" t="s">
        <v>39</v>
      </c>
      <c r="B91" s="49"/>
      <c r="C91" s="49"/>
      <c r="D91" s="49"/>
      <c r="E91" s="49"/>
    </row>
    <row r="92" spans="1:5" ht="14.25">
      <c r="A92" s="49"/>
      <c r="B92" s="49"/>
      <c r="C92" s="49"/>
      <c r="D92" s="49"/>
      <c r="E92" s="49"/>
    </row>
    <row r="93" spans="1:5" ht="18.75" customHeight="1">
      <c r="A93" s="50" t="s">
        <v>40</v>
      </c>
      <c r="B93" s="50"/>
      <c r="C93" s="50"/>
      <c r="D93" s="50"/>
      <c r="E93" s="50"/>
    </row>
    <row r="94" spans="1:5" ht="15" customHeight="1">
      <c r="A94" s="45" t="s">
        <v>42</v>
      </c>
      <c r="B94" s="45"/>
      <c r="C94" s="45"/>
      <c r="D94" s="45"/>
      <c r="E94" s="45"/>
    </row>
    <row r="95" spans="1:5" ht="16.5" customHeight="1">
      <c r="A95" s="45"/>
      <c r="B95" s="45"/>
      <c r="C95" s="45"/>
      <c r="D95" s="45"/>
      <c r="E95" s="45"/>
    </row>
    <row r="96" spans="1:5" ht="16.5" customHeight="1">
      <c r="A96" s="45" t="s">
        <v>41</v>
      </c>
      <c r="B96" s="45"/>
      <c r="C96" s="45"/>
      <c r="D96" s="45"/>
      <c r="E96" s="45"/>
    </row>
    <row r="97" spans="1:5" ht="14.25">
      <c r="A97" s="45"/>
      <c r="B97" s="45"/>
      <c r="C97" s="45"/>
      <c r="D97" s="45"/>
      <c r="E97" s="45"/>
    </row>
    <row r="98" spans="1:5" ht="7.5" customHeight="1">
      <c r="A98" s="39"/>
      <c r="B98" s="39"/>
      <c r="C98" s="39"/>
      <c r="D98" s="39"/>
      <c r="E98" s="39"/>
    </row>
    <row r="99" spans="1:5" ht="14.25">
      <c r="A99" s="42" t="s">
        <v>35</v>
      </c>
      <c r="B99" s="39"/>
      <c r="C99" s="39"/>
      <c r="D99" s="39"/>
      <c r="E99" s="39"/>
    </row>
    <row r="100" spans="1:5" ht="18.75" customHeight="1">
      <c r="A100" s="45" t="s">
        <v>37</v>
      </c>
      <c r="B100" s="45"/>
      <c r="C100" s="45"/>
      <c r="D100" s="45"/>
      <c r="E100" s="45"/>
    </row>
    <row r="101" spans="1:5" ht="14.25">
      <c r="A101" s="45"/>
      <c r="B101" s="45"/>
      <c r="C101" s="45"/>
      <c r="D101" s="45"/>
      <c r="E101" s="45"/>
    </row>
    <row r="102" spans="1:5" ht="18" customHeight="1">
      <c r="A102" s="44" t="s">
        <v>45</v>
      </c>
      <c r="B102" s="44"/>
      <c r="C102" s="44"/>
      <c r="D102" s="44"/>
      <c r="E102" s="44"/>
    </row>
    <row r="103" spans="1:5" ht="14.25">
      <c r="A103" s="44"/>
      <c r="B103" s="44"/>
      <c r="C103" s="44"/>
      <c r="D103" s="44"/>
      <c r="E103" s="44"/>
    </row>
    <row r="104" spans="1:5" ht="18" customHeight="1">
      <c r="A104" s="45" t="s">
        <v>36</v>
      </c>
      <c r="B104" s="45"/>
      <c r="C104" s="45"/>
      <c r="D104" s="45"/>
      <c r="E104" s="45"/>
    </row>
    <row r="105" spans="1:5" ht="14.25">
      <c r="A105" s="45"/>
      <c r="B105" s="45"/>
      <c r="C105" s="45"/>
      <c r="D105" s="45"/>
      <c r="E105" s="45"/>
    </row>
  </sheetData>
  <sheetProtection/>
  <mergeCells count="19">
    <mergeCell ref="A96:E97"/>
    <mergeCell ref="B32:D32"/>
    <mergeCell ref="B63:D63"/>
    <mergeCell ref="B70:D70"/>
    <mergeCell ref="B77:D77"/>
    <mergeCell ref="A93:E93"/>
    <mergeCell ref="A94:E95"/>
    <mergeCell ref="A87:A89"/>
    <mergeCell ref="A84:A86"/>
    <mergeCell ref="A102:E103"/>
    <mergeCell ref="A104:E105"/>
    <mergeCell ref="A100:E101"/>
    <mergeCell ref="B9:D9"/>
    <mergeCell ref="B16:D16"/>
    <mergeCell ref="B24:D24"/>
    <mergeCell ref="B40:D40"/>
    <mergeCell ref="B48:D48"/>
    <mergeCell ref="B56:D56"/>
    <mergeCell ref="A91:E92"/>
  </mergeCells>
  <printOptions/>
  <pageMargins left="0.2" right="0.2" top="0.2" bottom="0.2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Environmental Protection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rblanchet</dc:creator>
  <cp:keywords/>
  <dc:description/>
  <cp:lastModifiedBy>rblanchet</cp:lastModifiedBy>
  <cp:lastPrinted>2014-10-07T19:05:02Z</cp:lastPrinted>
  <dcterms:created xsi:type="dcterms:W3CDTF">2012-10-01T18:04:10Z</dcterms:created>
  <dcterms:modified xsi:type="dcterms:W3CDTF">2014-10-07T19:44:49Z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-968414865</vt:i4>
  </property>
  <property fmtid="{D5CDD505-2E9C-101B-9397-08002B2CF9AE}" pid="3" name="_NewReviewCycle">
    <vt:lpwstr/>
  </property>
  <property fmtid="{D5CDD505-2E9C-101B-9397-08002B2CF9AE}" pid="4" name="_EmailSubject">
    <vt:lpwstr>Revised Forms and Guidance Documents - Rideshare</vt:lpwstr>
  </property>
  <property fmtid="{D5CDD505-2E9C-101B-9397-08002B2CF9AE}" pid="5" name="_AuthorEmail">
    <vt:lpwstr>Richard.Blanchet@MassMail.State.MA.US</vt:lpwstr>
  </property>
  <property fmtid="{D5CDD505-2E9C-101B-9397-08002B2CF9AE}" pid="6" name="_AuthorEmailDisplayName">
    <vt:lpwstr>Blanchet, Richard (DEP)</vt:lpwstr>
  </property>
  <property fmtid="{D5CDD505-2E9C-101B-9397-08002B2CF9AE}" pid="7" name="_PreviousAdHocReviewCycleID">
    <vt:i4>-11180816</vt:i4>
  </property>
</Properties>
</file>